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SIGESIN\SIGESIN 2019\Publicaciones Web\Documentos\"/>
    </mc:Choice>
  </mc:AlternateContent>
  <xr:revisionPtr revIDLastSave="0" documentId="13_ncr:1_{AA34CB81-BA8C-4AB8-8824-1A1755C40E51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Instrumento II y III" sheetId="1" r:id="rId1"/>
  </sheets>
  <definedNames>
    <definedName name="_xlnm.Print_Titles" localSheetId="0">'Instrumento II y III'!$38:$38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5" i="1" l="1"/>
  <c r="H52" i="1" s="1"/>
  <c r="D77" i="1"/>
  <c r="F76" i="1"/>
  <c r="H58" i="1" s="1"/>
  <c r="F75" i="1"/>
  <c r="F74" i="1"/>
  <c r="D73" i="1"/>
  <c r="F72" i="1"/>
  <c r="F71" i="1"/>
  <c r="H57" i="1" s="1"/>
  <c r="F70" i="1"/>
  <c r="F69" i="1"/>
  <c r="F68" i="1"/>
  <c r="F67" i="1"/>
  <c r="F66" i="1"/>
  <c r="F65" i="1"/>
  <c r="F64" i="1"/>
  <c r="F63" i="1"/>
  <c r="F62" i="1"/>
  <c r="H56" i="1" s="1"/>
  <c r="F61" i="1"/>
  <c r="D60" i="1"/>
  <c r="F59" i="1"/>
  <c r="F58" i="1"/>
  <c r="F57" i="1"/>
  <c r="F56" i="1"/>
  <c r="H55" i="1" s="1"/>
  <c r="F55" i="1"/>
  <c r="F54" i="1"/>
  <c r="F53" i="1"/>
  <c r="F52" i="1"/>
  <c r="F51" i="1"/>
  <c r="F50" i="1"/>
  <c r="H54" i="1" s="1"/>
  <c r="F49" i="1"/>
  <c r="F48" i="1"/>
  <c r="F47" i="1"/>
  <c r="H53" i="1" s="1"/>
  <c r="D46" i="1"/>
  <c r="F44" i="1"/>
  <c r="F43" i="1"/>
  <c r="F42" i="1"/>
  <c r="F41" i="1"/>
  <c r="F40" i="1"/>
  <c r="H51" i="1" s="1"/>
  <c r="F39" i="1"/>
  <c r="F60" i="1" l="1"/>
  <c r="F46" i="1"/>
  <c r="F77" i="1"/>
  <c r="F73" i="1"/>
  <c r="F78" i="1"/>
  <c r="D78" i="1"/>
  <c r="D80" i="1" l="1"/>
</calcChain>
</file>

<file path=xl/sharedStrings.xml><?xml version="1.0" encoding="utf-8"?>
<sst xmlns="http://schemas.openxmlformats.org/spreadsheetml/2006/main" count="82" uniqueCount="79">
  <si>
    <t>DIMENSIONES</t>
  </si>
  <si>
    <t>CÓDIGO</t>
  </si>
  <si>
    <t>VALOR PONDERADO</t>
  </si>
  <si>
    <t>I.- SEGURIDAD Y HUMANIZACIÓN DE LA ATENCIÓN</t>
  </si>
  <si>
    <t>El personal de salud recibe sensibilización, capacitación periódica sobre atención segura y humana.</t>
  </si>
  <si>
    <t>II.- EDUCACIÓN MÉDICA E INVESTIGACIÓN</t>
  </si>
  <si>
    <t>IV.- ORGANIZACIÓN DE LA ATENCIÓN DE SALUD</t>
  </si>
  <si>
    <t>TOTAL</t>
  </si>
  <si>
    <t>ACREDITACIÓN DE INSTITUCIÓN PRESTADORA DE SALUD COMO SEDE DOCENTE</t>
  </si>
  <si>
    <t>Nombre de la Institución Prestadora de Salud IPRES:</t>
  </si>
  <si>
    <t>Código RENAES:</t>
  </si>
  <si>
    <t>Ubicación:</t>
  </si>
  <si>
    <t>Dirección:</t>
  </si>
  <si>
    <t>Teléfono:</t>
  </si>
  <si>
    <t>Nombres y Apellidos del Director General:</t>
  </si>
  <si>
    <t>Nombres y Apellidos del Responsable de la Oficina de Apoyo a la Docencia e Investigación:</t>
  </si>
  <si>
    <t>Nombres y Apellidos de los integrantes del Equipo Evaluador:</t>
  </si>
  <si>
    <t>N° de Expediente:</t>
  </si>
  <si>
    <t>PUNTAJE OBTENIDO</t>
  </si>
  <si>
    <t>INGRESAR VALOR (0,1,2)</t>
  </si>
  <si>
    <t>La Institución Solicitante cuenta con un sistema de monitoreo de satisfacción del usuario externo e interno.</t>
  </si>
  <si>
    <t>La Institución Solicitante cuenta con procesos definidos en caso de reclamos y quejas de los usuarios.</t>
  </si>
  <si>
    <t>La Institución Solicitante, ha implementado el Consentimiento Informado para la atención de Salud y la docencia.</t>
  </si>
  <si>
    <t>La Institución Solicitante cuenta con un plan de capacitación anual.</t>
  </si>
  <si>
    <t>La Institución Solicitante cuenta con un Médico Residente acreditado por la Asociación Nacional de Médicos Residentes ANMRP, según reglamento de la Ley del SINAREME.</t>
  </si>
  <si>
    <t>La Institución Solicitante cuenta con un responsable del área de capacitación, docencia e investigación encargado de la integración del trabajo de la universidad con la sede docente.</t>
  </si>
  <si>
    <t>La Institución Solicitante cuenta con convenios marco y específicos con las instituciones formadoras y planes de trabajo.</t>
  </si>
  <si>
    <t>La Institución Solicitante cuenta  con ambientes y equipos tecnológicos adecuados para la enseñanza y aprendizaje.</t>
  </si>
  <si>
    <t>La Institución Solicitante cuenta con líneas de investigación y trabajos de investigación y tiene publicaciones en revistas indexadas.</t>
  </si>
  <si>
    <t>La Institución Solicitante cuenta con personal médico especialista con capacitación en docencia.</t>
  </si>
  <si>
    <t>La Institución Solicitante cuenta con el Plan de las rotaciones de los médicos residentes en coordinación con la Universidad.</t>
  </si>
  <si>
    <t>La Institución Solicitante realiza educación médica de pregrado.</t>
  </si>
  <si>
    <t>La Institución Solicitante cuenta y se cumple regularmente con la programación de actividades académicas en coordinación con la universidad.</t>
  </si>
  <si>
    <t>El Comité de Sede Docente se reúne regularmente y suscribe actas</t>
  </si>
  <si>
    <t>La Institución Solicitante, cuenta con coordinador por institución formadora para el Residentado Médico</t>
  </si>
  <si>
    <t>La Institución Solicitante cuenta con RRHH especializados mínimos de acuerdo con su categoría y cumple funciones de docencia</t>
  </si>
  <si>
    <t>La Institución Solicitante cuenta con servicios de consulta externa debidamente organizados e implementados (equipamiento, tecnología e infraestructura) según categoría.</t>
  </si>
  <si>
    <t>La Institución Solicitante cuenta con servicios de Hospitalización organizados e implementados, según categoría.</t>
  </si>
  <si>
    <t>La Institución Solicitante cuenta con servicios de Centro Quirúrgico, organizados e implementados, según categoría.</t>
  </si>
  <si>
    <t>La Institución Solicitante cuenta con servicios de Emergencia, organizados e implementados, según categoría.</t>
  </si>
  <si>
    <t>La Institución Solicitante cuenta con servicios de apoyo al diagnóstico, organizados e implementados, según categoría.</t>
  </si>
  <si>
    <t>La Institución Solicitante cuenta con unidades administrativas para la docencia, según categoría.</t>
  </si>
  <si>
    <t>III. ORGANIZACIÓN DE LA INSTITUCIÓN SOLICITANTE</t>
  </si>
  <si>
    <t>La Institución Solicitante cuenta con sistema de verificación de registro de asistencia adecuado para los médicos residentes</t>
  </si>
  <si>
    <t>La Institución Solicitante ejecuta actividades de docencia e investigación, las cuales están incorporadas en los documentos de gestión según categoría</t>
  </si>
  <si>
    <t>La Institución Solicitante cumple con las remuneraciones al médico residente de manera oportuna</t>
  </si>
  <si>
    <t>La Institución Solicitante cumple con pago de guardias al médico residente de manera oportuna y completa</t>
  </si>
  <si>
    <t>La Institución Solicitante, incorpora en su plan de gestión estrategias para brindar atención de calidad.</t>
  </si>
  <si>
    <t>La Institución Solicitante cuenta con un sistema de referencia y contrarreferencia de pacientes.</t>
  </si>
  <si>
    <t>La Institución Solicitante, incorpora en su plan de gestión estrategias para promover la atención segura y humana al usuario.</t>
  </si>
  <si>
    <t>La Institución Solicitante, cuenta con normas para la vigilancia prevención y control de infecciones asociadas a la atención de salud (infecciones nosocomiales).</t>
  </si>
  <si>
    <t>La Institución Solicitante, cuenta con un Programa de Inducción para el Médico Residente</t>
  </si>
  <si>
    <t>PUNTAJE TOTAL</t>
  </si>
  <si>
    <t>La IPRESS provee de insumos necesarios de bioseguridad al personal de salud.</t>
  </si>
  <si>
    <t>RESULTADO DE LA EVALUACIÓN</t>
  </si>
  <si>
    <t>ESTANDAR</t>
  </si>
  <si>
    <t>La Institución Solicitante, cuenta con estadísticas de las prestaciones realizadas.</t>
  </si>
  <si>
    <t>La Institución Solicitante cuenta con infraestructura mínima para la formación del Médico Residente (ambientes de descanso, estudio, alimentación).</t>
  </si>
  <si>
    <t>PUNTAJE &gt; 80%</t>
  </si>
  <si>
    <t>PUNTAJE &gt; 60%</t>
  </si>
  <si>
    <t>Criterios para determinar si una institución prestadora de servicios de salud del primer nivel de atención acredita como sede docente y el periodo de acreditación de corresponder</t>
  </si>
  <si>
    <t>No acredita</t>
  </si>
  <si>
    <t>Si al menos una dimensión obtiene un puntaje &lt; 60%</t>
  </si>
  <si>
    <t>Acredita 2 años</t>
  </si>
  <si>
    <t>Si al menos todas las dimensiones logran un puntaje &gt;= 60%</t>
  </si>
  <si>
    <t>Acredita 5 años</t>
  </si>
  <si>
    <t>Todas las dimensiones &gt;= 80% (*)</t>
  </si>
  <si>
    <t>(*)</t>
  </si>
  <si>
    <t>(**)</t>
  </si>
  <si>
    <t>En el caso de no cumplir con un factor crítico, entonces la acreditación será por 2 años</t>
  </si>
  <si>
    <t>En el caso de no cumplir con más de un factor crítico, entonces no acredita</t>
  </si>
  <si>
    <t>Dimensión</t>
  </si>
  <si>
    <t>Puntaje Máximo (PM)</t>
  </si>
  <si>
    <t>80% PM</t>
  </si>
  <si>
    <t>60% PM</t>
  </si>
  <si>
    <t>Seguridad y humanización de la atención</t>
  </si>
  <si>
    <t>Educación médica e investigación</t>
  </si>
  <si>
    <t>Organización de la INSTITUCIÓN SOLICITANTE</t>
  </si>
  <si>
    <t>Organización de la atención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</si>
</sst>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b/>
      <sz val="7"/>
      <color rgb="FFFFFFFF"/>
      <name val="Arial"/>
      <family val="2"/>
    </font>
    <font>
      <b/>
      <sz val="7"/>
      <color rgb="FF002060"/>
      <name val="Arial"/>
      <family val="2"/>
    </font>
    <font>
      <sz val="7"/>
      <color rgb="FF002060"/>
      <name val="Arial"/>
      <family val="2"/>
    </font>
    <font>
      <sz val="7"/>
      <color rgb="FF000000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b/>
      <sz val="7"/>
      <color rgb="FF000000"/>
      <name val="Arial"/>
      <family val="2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horizontal="center" vertical="center"/>
    </xf>
    <xf numFmtId="0" fontId="7" fillId="7" borderId="6" xfId="0" applyFont="1" applyFill="1" applyBorder="1" applyAlignment="1" applyProtection="1">
      <alignment horizontal="center" vertical="center"/>
      <protection locked="0"/>
    </xf>
    <xf numFmtId="0" fontId="6" fillId="8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1" fontId="8" fillId="0" borderId="6" xfId="0" applyNumberFormat="1" applyFont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  <protection locked="0"/>
    </xf>
    <xf numFmtId="0" fontId="6" fillId="10" borderId="6" xfId="0" applyFont="1" applyFill="1" applyBorder="1" applyAlignment="1" applyProtection="1">
      <alignment vertical="center" wrapText="1"/>
      <protection locked="0"/>
    </xf>
    <xf numFmtId="0" fontId="6" fillId="8" borderId="13" xfId="0" applyFont="1" applyFill="1" applyBorder="1" applyAlignment="1">
      <alignment horizontal="center" vertical="center"/>
    </xf>
    <xf numFmtId="0" fontId="6" fillId="9" borderId="13" xfId="0" applyFont="1" applyFill="1" applyBorder="1" applyAlignment="1" applyProtection="1">
      <alignment horizontal="center" vertical="center"/>
      <protection locked="0"/>
    </xf>
    <xf numFmtId="0" fontId="6" fillId="8" borderId="17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6" fillId="9" borderId="9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7" fillId="7" borderId="9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1" fontId="5" fillId="6" borderId="6" xfId="0" applyNumberFormat="1" applyFont="1" applyFill="1" applyBorder="1" applyAlignment="1">
      <alignment horizontal="center" vertical="center"/>
    </xf>
    <xf numFmtId="1" fontId="11" fillId="8" borderId="18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2" fontId="6" fillId="8" borderId="6" xfId="0" applyNumberFormat="1" applyFont="1" applyFill="1" applyBorder="1" applyAlignment="1">
      <alignment horizontal="center" vertical="center"/>
    </xf>
    <xf numFmtId="0" fontId="0" fillId="0" borderId="14" xfId="0" applyBorder="1" applyProtection="1">
      <protection locked="0"/>
    </xf>
    <xf numFmtId="164" fontId="0" fillId="0" borderId="14" xfId="0" applyNumberFormat="1" applyBorder="1" applyProtection="1">
      <protection locked="0"/>
    </xf>
    <xf numFmtId="0" fontId="6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9" borderId="9" xfId="0" applyFont="1" applyFill="1" applyBorder="1" applyAlignment="1" applyProtection="1">
      <alignment vertical="center" wrapText="1"/>
      <protection locked="0"/>
    </xf>
    <xf numFmtId="0" fontId="9" fillId="9" borderId="9" xfId="0" applyFont="1" applyFill="1" applyBorder="1" applyAlignment="1" applyProtection="1">
      <alignment horizontal="center" vertical="center" wrapText="1"/>
      <protection locked="0"/>
    </xf>
    <xf numFmtId="0" fontId="9" fillId="10" borderId="20" xfId="0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9" borderId="20" xfId="0" applyFont="1" applyFill="1" applyBorder="1" applyAlignment="1" applyProtection="1">
      <alignment horizontal="center" vertical="center" wrapText="1"/>
      <protection locked="0"/>
    </xf>
    <xf numFmtId="0" fontId="6" fillId="9" borderId="20" xfId="0" applyFont="1" applyFill="1" applyBorder="1" applyAlignment="1" applyProtection="1">
      <alignment vertical="center" wrapText="1"/>
      <protection locked="0"/>
    </xf>
    <xf numFmtId="0" fontId="6" fillId="9" borderId="4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7" fillId="7" borderId="19" xfId="0" applyFont="1" applyFill="1" applyBorder="1" applyAlignment="1" applyProtection="1">
      <alignment horizontal="center" vertical="center"/>
      <protection locked="0"/>
    </xf>
    <xf numFmtId="0" fontId="6" fillId="8" borderId="9" xfId="0" applyFont="1" applyFill="1" applyBorder="1" applyAlignment="1">
      <alignment horizontal="center" vertical="center"/>
    </xf>
    <xf numFmtId="0" fontId="7" fillId="7" borderId="0" xfId="0" applyFont="1" applyFill="1" applyBorder="1" applyAlignment="1" applyProtection="1">
      <alignment horizontal="center" vertical="center"/>
      <protection locked="0"/>
    </xf>
    <xf numFmtId="1" fontId="10" fillId="0" borderId="2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center" vertical="center"/>
      <protection locked="0"/>
    </xf>
    <xf numFmtId="0" fontId="11" fillId="5" borderId="11" xfId="0" applyFont="1" applyFill="1" applyBorder="1" applyAlignment="1" applyProtection="1">
      <alignment horizontal="center" vertical="center"/>
      <protection locked="0"/>
    </xf>
    <xf numFmtId="0" fontId="11" fillId="5" borderId="12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123825</xdr:rowOff>
    </xdr:from>
    <xdr:to>
      <xdr:col>4</xdr:col>
      <xdr:colOff>57785</xdr:colOff>
      <xdr:row>4</xdr:row>
      <xdr:rowOff>49530</xdr:rowOff>
    </xdr:to>
    <xdr:pic>
      <xdr:nvPicPr>
        <xdr:cNvPr id="2" name="Imagen 1" descr="http://www.conareme.org.pe/web/Documentos/Comunicaciones/2018/comunicado%20premio%20nacional%202018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09" t="3099" r="10373" b="77617"/>
        <a:stretch/>
      </xdr:blipFill>
      <xdr:spPr bwMode="auto">
        <a:xfrm>
          <a:off x="923925" y="123825"/>
          <a:ext cx="4220210" cy="6877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80"/>
  <sheetViews>
    <sheetView showGridLines="0" tabSelected="1" zoomScale="77" zoomScaleNormal="77" workbookViewId="0">
      <selection activeCell="I7" sqref="I7"/>
    </sheetView>
  </sheetViews>
  <sheetFormatPr baseColWidth="10" defaultRowHeight="15" x14ac:dyDescent="0.25"/>
  <cols>
    <col min="1" max="1" width="13.5703125" style="3" customWidth="1"/>
    <col min="2" max="2" width="7.5703125" style="1" customWidth="1"/>
    <col min="3" max="3" width="43.140625" style="3" customWidth="1"/>
    <col min="4" max="4" width="12" style="1" bestFit="1" customWidth="1"/>
    <col min="5" max="5" width="10.140625" style="1" customWidth="1"/>
    <col min="6" max="6" width="15.85546875" style="1" customWidth="1"/>
    <col min="7" max="7" width="11.42578125" style="1"/>
    <col min="8" max="8" width="17.5703125" style="1" hidden="1" customWidth="1"/>
    <col min="9" max="9" width="24.7109375" style="1" customWidth="1"/>
    <col min="10" max="10" width="38.42578125" style="1" customWidth="1"/>
    <col min="11" max="11" width="24.28515625" style="1" customWidth="1"/>
    <col min="12" max="12" width="22.28515625" style="1" customWidth="1"/>
    <col min="13" max="16384" width="11.42578125" style="1"/>
  </cols>
  <sheetData>
    <row r="6" spans="1:6" x14ac:dyDescent="0.25">
      <c r="A6" s="90" t="s">
        <v>8</v>
      </c>
      <c r="B6" s="90"/>
      <c r="C6" s="90"/>
      <c r="D6" s="90"/>
      <c r="E6" s="90"/>
      <c r="F6" s="90"/>
    </row>
    <row r="7" spans="1:6" ht="15.75" thickBot="1" x14ac:dyDescent="0.3">
      <c r="A7" s="2"/>
    </row>
    <row r="8" spans="1:6" ht="15.75" thickBot="1" x14ac:dyDescent="0.3">
      <c r="A8" s="91" t="s">
        <v>17</v>
      </c>
      <c r="B8" s="91"/>
      <c r="C8" s="4"/>
    </row>
    <row r="9" spans="1:6" x14ac:dyDescent="0.25">
      <c r="A9" s="2"/>
    </row>
    <row r="10" spans="1:6" x14ac:dyDescent="0.25">
      <c r="A10" s="5" t="s">
        <v>9</v>
      </c>
      <c r="B10" s="5"/>
      <c r="C10" s="5"/>
    </row>
    <row r="11" spans="1:6" ht="5.25" customHeight="1" thickBot="1" x14ac:dyDescent="0.3">
      <c r="A11" s="2"/>
    </row>
    <row r="12" spans="1:6" ht="15.75" thickBot="1" x14ac:dyDescent="0.3">
      <c r="A12" s="92"/>
      <c r="B12" s="93"/>
      <c r="C12" s="93"/>
      <c r="D12" s="93"/>
      <c r="E12" s="93"/>
      <c r="F12" s="94"/>
    </row>
    <row r="13" spans="1:6" ht="5.25" customHeight="1" thickBot="1" x14ac:dyDescent="0.3">
      <c r="A13" s="2"/>
    </row>
    <row r="14" spans="1:6" ht="15.75" thickBot="1" x14ac:dyDescent="0.3">
      <c r="A14" s="91" t="s">
        <v>10</v>
      </c>
      <c r="B14" s="91"/>
      <c r="C14" s="4"/>
    </row>
    <row r="15" spans="1:6" ht="15.75" thickBot="1" x14ac:dyDescent="0.3">
      <c r="A15" s="6"/>
    </row>
    <row r="16" spans="1:6" ht="15.75" thickBot="1" x14ac:dyDescent="0.3">
      <c r="A16" s="9" t="s">
        <v>11</v>
      </c>
      <c r="B16" s="95"/>
      <c r="C16" s="96"/>
      <c r="D16" s="96"/>
      <c r="E16" s="96"/>
      <c r="F16" s="97"/>
    </row>
    <row r="17" spans="1:6" ht="15.75" thickBot="1" x14ac:dyDescent="0.3">
      <c r="A17" s="9"/>
    </row>
    <row r="18" spans="1:6" ht="15.75" thickBot="1" x14ac:dyDescent="0.3">
      <c r="A18" s="8" t="s">
        <v>12</v>
      </c>
      <c r="B18" s="95"/>
      <c r="C18" s="96"/>
      <c r="D18" s="96"/>
      <c r="E18" s="96"/>
      <c r="F18" s="97"/>
    </row>
    <row r="19" spans="1:6" ht="15.75" thickBot="1" x14ac:dyDescent="0.3">
      <c r="A19" s="9"/>
    </row>
    <row r="20" spans="1:6" ht="15.75" thickBot="1" x14ac:dyDescent="0.3">
      <c r="A20" s="9" t="s">
        <v>13</v>
      </c>
      <c r="B20" s="95"/>
      <c r="C20" s="97"/>
    </row>
    <row r="21" spans="1:6" x14ac:dyDescent="0.25">
      <c r="A21" s="6"/>
    </row>
    <row r="22" spans="1:6" x14ac:dyDescent="0.25">
      <c r="A22" s="6" t="s">
        <v>14</v>
      </c>
    </row>
    <row r="23" spans="1:6" ht="5.25" customHeight="1" thickBot="1" x14ac:dyDescent="0.3">
      <c r="A23" s="6"/>
    </row>
    <row r="24" spans="1:6" ht="15.75" thickBot="1" x14ac:dyDescent="0.3">
      <c r="A24" s="85"/>
      <c r="B24" s="86"/>
      <c r="C24" s="86"/>
      <c r="D24" s="86"/>
      <c r="E24" s="86"/>
      <c r="F24" s="87"/>
    </row>
    <row r="25" spans="1:6" ht="5.25" customHeight="1" x14ac:dyDescent="0.25">
      <c r="A25" s="6"/>
    </row>
    <row r="26" spans="1:6" x14ac:dyDescent="0.25">
      <c r="A26" s="98" t="s">
        <v>15</v>
      </c>
      <c r="B26" s="98"/>
      <c r="C26" s="98"/>
      <c r="D26" s="98"/>
      <c r="E26" s="98"/>
      <c r="F26" s="98"/>
    </row>
    <row r="27" spans="1:6" ht="4.5" customHeight="1" thickBot="1" x14ac:dyDescent="0.3">
      <c r="A27" s="8"/>
      <c r="B27" s="8"/>
      <c r="C27" s="8"/>
      <c r="D27" s="8"/>
      <c r="E27" s="8"/>
      <c r="F27" s="8"/>
    </row>
    <row r="28" spans="1:6" ht="15.75" thickBot="1" x14ac:dyDescent="0.3">
      <c r="A28" s="99"/>
      <c r="B28" s="100"/>
      <c r="C28" s="100"/>
      <c r="D28" s="100"/>
      <c r="E28" s="100"/>
      <c r="F28" s="101"/>
    </row>
    <row r="29" spans="1:6" ht="4.5" customHeight="1" x14ac:dyDescent="0.25">
      <c r="A29" s="6"/>
    </row>
    <row r="30" spans="1:6" x14ac:dyDescent="0.25">
      <c r="A30" s="98" t="s">
        <v>16</v>
      </c>
      <c r="B30" s="98"/>
      <c r="C30" s="98"/>
      <c r="D30" s="98"/>
      <c r="E30" s="98"/>
      <c r="F30" s="98"/>
    </row>
    <row r="31" spans="1:6" ht="4.5" customHeight="1" thickBot="1" x14ac:dyDescent="0.3">
      <c r="A31" s="6"/>
    </row>
    <row r="32" spans="1:6" ht="15.75" thickBot="1" x14ac:dyDescent="0.3">
      <c r="A32" s="85"/>
      <c r="B32" s="86"/>
      <c r="C32" s="86"/>
      <c r="D32" s="86"/>
      <c r="E32" s="86"/>
      <c r="F32" s="87"/>
    </row>
    <row r="33" spans="1:12" ht="3.75" customHeight="1" thickBot="1" x14ac:dyDescent="0.3">
      <c r="A33" s="6"/>
    </row>
    <row r="34" spans="1:12" ht="15.75" thickBot="1" x14ac:dyDescent="0.3">
      <c r="A34" s="85"/>
      <c r="B34" s="86"/>
      <c r="C34" s="86"/>
      <c r="D34" s="86"/>
      <c r="E34" s="86"/>
      <c r="F34" s="87"/>
    </row>
    <row r="35" spans="1:12" ht="3.75" customHeight="1" thickBot="1" x14ac:dyDescent="0.3">
      <c r="A35" s="6"/>
    </row>
    <row r="36" spans="1:12" ht="15.75" thickBot="1" x14ac:dyDescent="0.3">
      <c r="A36" s="85"/>
      <c r="B36" s="86"/>
      <c r="C36" s="86"/>
      <c r="D36" s="86"/>
      <c r="E36" s="86"/>
      <c r="F36" s="87"/>
      <c r="H36"/>
      <c r="I36"/>
      <c r="J36"/>
    </row>
    <row r="37" spans="1:12" ht="3.75" customHeight="1" thickBot="1" x14ac:dyDescent="0.3">
      <c r="H37"/>
      <c r="I37"/>
      <c r="J37"/>
    </row>
    <row r="38" spans="1:12" ht="27.75" thickBot="1" x14ac:dyDescent="0.3">
      <c r="A38" s="10" t="s">
        <v>0</v>
      </c>
      <c r="B38" s="11" t="s">
        <v>1</v>
      </c>
      <c r="C38" s="12" t="s">
        <v>55</v>
      </c>
      <c r="D38" s="13" t="s">
        <v>2</v>
      </c>
      <c r="E38" s="14" t="s">
        <v>19</v>
      </c>
      <c r="F38" s="15" t="s">
        <v>18</v>
      </c>
      <c r="H38"/>
      <c r="I38"/>
      <c r="J38"/>
    </row>
    <row r="39" spans="1:12" ht="25.5" customHeight="1" thickBot="1" x14ac:dyDescent="0.3">
      <c r="A39" s="88" t="s">
        <v>3</v>
      </c>
      <c r="B39" s="16">
        <v>1</v>
      </c>
      <c r="C39" s="17" t="s">
        <v>49</v>
      </c>
      <c r="D39" s="18">
        <v>2.0699999999999998</v>
      </c>
      <c r="E39" s="19">
        <v>2</v>
      </c>
      <c r="F39" s="20">
        <f t="shared" ref="F39:F59" si="0">+IF(E39=0,0,IF(E39=1,D39*0.5,IF(E39=2,D39*1,"Ingresar valor correcto")))</f>
        <v>2.0699999999999998</v>
      </c>
      <c r="H39"/>
      <c r="I39" s="74" t="s">
        <v>60</v>
      </c>
      <c r="J39" s="74"/>
      <c r="K39" s="74"/>
      <c r="L39" s="74"/>
    </row>
    <row r="40" spans="1:12" ht="27.75" thickBot="1" x14ac:dyDescent="0.3">
      <c r="A40" s="77"/>
      <c r="B40" s="16">
        <v>2</v>
      </c>
      <c r="C40" s="21" t="s">
        <v>50</v>
      </c>
      <c r="D40" s="18">
        <v>5.5</v>
      </c>
      <c r="E40" s="19">
        <v>2</v>
      </c>
      <c r="F40" s="20">
        <f t="shared" si="0"/>
        <v>5.5</v>
      </c>
      <c r="H40"/>
      <c r="I40" s="63" t="s">
        <v>61</v>
      </c>
      <c r="J40" s="73" t="s">
        <v>62</v>
      </c>
    </row>
    <row r="41" spans="1:12" ht="24.75" thickBot="1" x14ac:dyDescent="0.3">
      <c r="A41" s="77"/>
      <c r="B41" s="16">
        <v>3</v>
      </c>
      <c r="C41" s="17" t="s">
        <v>4</v>
      </c>
      <c r="D41" s="18">
        <v>2.0699999999999998</v>
      </c>
      <c r="E41" s="19">
        <v>2</v>
      </c>
      <c r="F41" s="20">
        <f t="shared" si="0"/>
        <v>2.0699999999999998</v>
      </c>
      <c r="H41"/>
      <c r="I41" s="64" t="s">
        <v>63</v>
      </c>
      <c r="J41" s="72" t="s">
        <v>64</v>
      </c>
    </row>
    <row r="42" spans="1:12" ht="18.75" thickBot="1" x14ac:dyDescent="0.3">
      <c r="A42" s="77"/>
      <c r="B42" s="16">
        <v>4</v>
      </c>
      <c r="C42" s="17" t="s">
        <v>20</v>
      </c>
      <c r="D42" s="18">
        <v>2.0699999999999998</v>
      </c>
      <c r="E42" s="19">
        <v>2</v>
      </c>
      <c r="F42" s="20">
        <f t="shared" si="0"/>
        <v>2.0699999999999998</v>
      </c>
      <c r="H42"/>
      <c r="I42" s="64" t="s">
        <v>65</v>
      </c>
      <c r="J42" s="65" t="s">
        <v>66</v>
      </c>
    </row>
    <row r="43" spans="1:12" ht="24.75" thickBot="1" x14ac:dyDescent="0.3">
      <c r="A43" s="77"/>
      <c r="B43" s="16">
        <v>5</v>
      </c>
      <c r="C43" s="17" t="s">
        <v>21</v>
      </c>
      <c r="D43" s="18">
        <v>2.0699999999999998</v>
      </c>
      <c r="E43" s="19">
        <v>2</v>
      </c>
      <c r="F43" s="20">
        <f t="shared" si="0"/>
        <v>2.0699999999999998</v>
      </c>
      <c r="H43"/>
      <c r="I43" s="66" t="s">
        <v>67</v>
      </c>
      <c r="J43" s="67" t="s">
        <v>69</v>
      </c>
    </row>
    <row r="44" spans="1:12" ht="24.75" thickBot="1" x14ac:dyDescent="0.3">
      <c r="A44" s="77"/>
      <c r="B44" s="16">
        <v>6</v>
      </c>
      <c r="C44" s="17" t="s">
        <v>53</v>
      </c>
      <c r="D44" s="18">
        <v>2.0699999999999998</v>
      </c>
      <c r="E44" s="19">
        <v>2</v>
      </c>
      <c r="F44" s="20">
        <f t="shared" si="0"/>
        <v>2.0699999999999998</v>
      </c>
      <c r="H44"/>
      <c r="I44" s="66" t="s">
        <v>68</v>
      </c>
      <c r="J44" s="67" t="s">
        <v>70</v>
      </c>
      <c r="K44"/>
    </row>
    <row r="45" spans="1:12" ht="18.75" thickBot="1" x14ac:dyDescent="0.3">
      <c r="A45" s="89"/>
      <c r="B45" s="16">
        <v>7</v>
      </c>
      <c r="C45" s="21" t="s">
        <v>22</v>
      </c>
      <c r="D45" s="18">
        <v>5.5</v>
      </c>
      <c r="E45" s="19">
        <v>2</v>
      </c>
      <c r="F45" s="20">
        <f t="shared" si="0"/>
        <v>5.5</v>
      </c>
      <c r="H45"/>
      <c r="I45"/>
      <c r="J45"/>
      <c r="K45"/>
    </row>
    <row r="46" spans="1:12" ht="15.75" thickBot="1" x14ac:dyDescent="0.3">
      <c r="A46" s="79" t="s">
        <v>52</v>
      </c>
      <c r="B46" s="80"/>
      <c r="C46" s="81"/>
      <c r="D46" s="22">
        <f>SUM(D39:D45)</f>
        <v>21.35</v>
      </c>
      <c r="E46" s="23"/>
      <c r="F46" s="24" t="str">
        <f>+IF(SUM(F39:F45)&lt;12.81,"PUNTAJE &lt;60%",IF(SUM(F39:F45)&gt;=17.08,"PUNTAJE &gt; 80%","PUNTAJE &gt; 60%"))</f>
        <v>PUNTAJE &gt; 80%</v>
      </c>
      <c r="H46"/>
      <c r="I46"/>
      <c r="J46"/>
      <c r="K46"/>
    </row>
    <row r="47" spans="1:12" ht="18.75" thickBot="1" x14ac:dyDescent="0.3">
      <c r="A47" s="88" t="s">
        <v>5</v>
      </c>
      <c r="B47" s="16">
        <v>1</v>
      </c>
      <c r="C47" s="21" t="s">
        <v>51</v>
      </c>
      <c r="D47" s="18">
        <v>5.5</v>
      </c>
      <c r="E47" s="19">
        <v>2</v>
      </c>
      <c r="F47" s="20">
        <f>+IF(E47=0,0,IF(E47=1,D47*0.5,IF(E47=2,D47*1,"Ingresar valor correcto")))</f>
        <v>5.5</v>
      </c>
      <c r="H47"/>
      <c r="I47" s="68" t="s">
        <v>71</v>
      </c>
      <c r="J47" s="69" t="s">
        <v>72</v>
      </c>
      <c r="K47" s="70" t="s">
        <v>73</v>
      </c>
      <c r="L47" s="70" t="s">
        <v>74</v>
      </c>
    </row>
    <row r="48" spans="1:12" ht="27.75" thickBot="1" x14ac:dyDescent="0.3">
      <c r="A48" s="77"/>
      <c r="B48" s="16">
        <v>2</v>
      </c>
      <c r="C48" s="17" t="s">
        <v>24</v>
      </c>
      <c r="D48" s="18">
        <v>2.0699999999999998</v>
      </c>
      <c r="E48" s="19">
        <v>2</v>
      </c>
      <c r="F48" s="20">
        <f t="shared" si="0"/>
        <v>2.0699999999999998</v>
      </c>
      <c r="H48"/>
      <c r="I48" s="64" t="s">
        <v>75</v>
      </c>
      <c r="J48" s="71">
        <v>21.35</v>
      </c>
      <c r="K48" s="71">
        <v>17.079999999999998</v>
      </c>
      <c r="L48" s="71">
        <v>12.81</v>
      </c>
    </row>
    <row r="49" spans="1:12" ht="24.75" thickBot="1" x14ac:dyDescent="0.3">
      <c r="A49" s="77"/>
      <c r="B49" s="16">
        <v>3</v>
      </c>
      <c r="C49" s="17" t="s">
        <v>23</v>
      </c>
      <c r="D49" s="18">
        <v>2.0699999999999998</v>
      </c>
      <c r="E49" s="19">
        <v>2</v>
      </c>
      <c r="F49" s="20">
        <f t="shared" si="0"/>
        <v>2.0699999999999998</v>
      </c>
      <c r="I49" s="64" t="s">
        <v>76</v>
      </c>
      <c r="J49" s="71">
        <v>37.200000000000003</v>
      </c>
      <c r="K49" s="71">
        <v>29.76</v>
      </c>
      <c r="L49" s="71">
        <v>22.32</v>
      </c>
    </row>
    <row r="50" spans="1:12" ht="27.75" thickBot="1" x14ac:dyDescent="0.3">
      <c r="A50" s="77"/>
      <c r="B50" s="16">
        <v>4</v>
      </c>
      <c r="C50" s="21" t="s">
        <v>25</v>
      </c>
      <c r="D50" s="18">
        <v>5.5</v>
      </c>
      <c r="E50" s="19">
        <v>2</v>
      </c>
      <c r="F50" s="20">
        <f t="shared" si="0"/>
        <v>5.5</v>
      </c>
      <c r="I50" s="64" t="s">
        <v>77</v>
      </c>
      <c r="J50" s="71">
        <v>31.63</v>
      </c>
      <c r="K50" s="71">
        <v>25.3</v>
      </c>
      <c r="L50" s="71">
        <v>18.98</v>
      </c>
    </row>
    <row r="51" spans="1:12" ht="24.75" thickBot="1" x14ac:dyDescent="0.3">
      <c r="A51" s="77"/>
      <c r="B51" s="16">
        <v>5</v>
      </c>
      <c r="C51" s="17" t="s">
        <v>26</v>
      </c>
      <c r="D51" s="18">
        <v>2.0699999999999998</v>
      </c>
      <c r="E51" s="19">
        <v>2</v>
      </c>
      <c r="F51" s="20">
        <f t="shared" si="0"/>
        <v>2.0699999999999998</v>
      </c>
      <c r="H51" s="43">
        <f>+F40</f>
        <v>5.5</v>
      </c>
      <c r="I51" s="64" t="s">
        <v>78</v>
      </c>
      <c r="J51" s="71">
        <v>9.64</v>
      </c>
      <c r="K51" s="71">
        <v>7.71</v>
      </c>
      <c r="L51" s="71">
        <v>5.78</v>
      </c>
    </row>
    <row r="52" spans="1:12" ht="15.75" thickBot="1" x14ac:dyDescent="0.3">
      <c r="A52" s="77"/>
      <c r="B52" s="16">
        <v>6</v>
      </c>
      <c r="C52" s="17" t="s">
        <v>31</v>
      </c>
      <c r="D52" s="18">
        <v>2.0699999999999998</v>
      </c>
      <c r="E52" s="19">
        <v>2</v>
      </c>
      <c r="F52" s="20">
        <f t="shared" si="0"/>
        <v>2.0699999999999998</v>
      </c>
      <c r="H52" s="43">
        <f>+F45</f>
        <v>5.5</v>
      </c>
    </row>
    <row r="53" spans="1:12" ht="18.75" thickBot="1" x14ac:dyDescent="0.3">
      <c r="A53" s="77"/>
      <c r="B53" s="16">
        <v>7</v>
      </c>
      <c r="C53" s="17" t="s">
        <v>27</v>
      </c>
      <c r="D53" s="18">
        <v>2.0699999999999998</v>
      </c>
      <c r="E53" s="19">
        <v>2</v>
      </c>
      <c r="F53" s="20">
        <f t="shared" si="0"/>
        <v>2.0699999999999998</v>
      </c>
      <c r="H53" s="43">
        <f>+F47</f>
        <v>5.5</v>
      </c>
    </row>
    <row r="54" spans="1:12" ht="18.75" thickBot="1" x14ac:dyDescent="0.3">
      <c r="A54" s="77"/>
      <c r="B54" s="16">
        <v>8</v>
      </c>
      <c r="C54" s="17" t="s">
        <v>28</v>
      </c>
      <c r="D54" s="18">
        <v>2.0699999999999998</v>
      </c>
      <c r="E54" s="19">
        <v>2</v>
      </c>
      <c r="F54" s="20">
        <f t="shared" si="0"/>
        <v>2.0699999999999998</v>
      </c>
      <c r="H54" s="43">
        <f>+F50</f>
        <v>5.5</v>
      </c>
    </row>
    <row r="55" spans="1:12" ht="18.75" thickBot="1" x14ac:dyDescent="0.3">
      <c r="A55" s="77"/>
      <c r="B55" s="16">
        <v>9</v>
      </c>
      <c r="C55" s="17" t="s">
        <v>29</v>
      </c>
      <c r="D55" s="18">
        <v>2.0699999999999998</v>
      </c>
      <c r="E55" s="19">
        <v>2</v>
      </c>
      <c r="F55" s="20">
        <f t="shared" si="0"/>
        <v>2.0699999999999998</v>
      </c>
      <c r="H55" s="43">
        <f>+F56</f>
        <v>5.5</v>
      </c>
    </row>
    <row r="56" spans="1:12" ht="18.75" thickBot="1" x14ac:dyDescent="0.3">
      <c r="A56" s="77"/>
      <c r="B56" s="25">
        <v>10</v>
      </c>
      <c r="C56" s="21" t="s">
        <v>30</v>
      </c>
      <c r="D56" s="18">
        <v>5.5</v>
      </c>
      <c r="E56" s="19">
        <v>2</v>
      </c>
      <c r="F56" s="20">
        <f t="shared" si="0"/>
        <v>5.5</v>
      </c>
      <c r="H56" s="44">
        <f>+F62</f>
        <v>5.5</v>
      </c>
    </row>
    <row r="57" spans="1:12" ht="27.75" thickBot="1" x14ac:dyDescent="0.3">
      <c r="A57" s="77"/>
      <c r="B57" s="25">
        <v>11</v>
      </c>
      <c r="C57" s="17" t="s">
        <v>32</v>
      </c>
      <c r="D57" s="18">
        <v>2.0699999999999998</v>
      </c>
      <c r="E57" s="19">
        <v>2</v>
      </c>
      <c r="F57" s="20">
        <f t="shared" si="0"/>
        <v>2.0699999999999998</v>
      </c>
      <c r="H57" s="43">
        <f>+F71</f>
        <v>5.5</v>
      </c>
    </row>
    <row r="58" spans="1:12" ht="15.75" thickBot="1" x14ac:dyDescent="0.3">
      <c r="A58" s="77"/>
      <c r="B58" s="25">
        <v>12</v>
      </c>
      <c r="C58" s="17" t="s">
        <v>33</v>
      </c>
      <c r="D58" s="18">
        <v>2.0699999999999998</v>
      </c>
      <c r="E58" s="19">
        <v>2</v>
      </c>
      <c r="F58" s="20">
        <f t="shared" si="0"/>
        <v>2.0699999999999998</v>
      </c>
      <c r="H58" s="43">
        <f>+F76</f>
        <v>5.5</v>
      </c>
    </row>
    <row r="59" spans="1:12" ht="18.75" thickBot="1" x14ac:dyDescent="0.3">
      <c r="A59" s="77"/>
      <c r="B59" s="28">
        <v>13</v>
      </c>
      <c r="C59" s="48" t="s">
        <v>34</v>
      </c>
      <c r="D59" s="18">
        <v>2.0699999999999998</v>
      </c>
      <c r="E59" s="19">
        <v>2</v>
      </c>
      <c r="F59" s="20">
        <f t="shared" si="0"/>
        <v>2.0699999999999998</v>
      </c>
      <c r="H59" s="43" t="s">
        <v>58</v>
      </c>
    </row>
    <row r="60" spans="1:12" ht="15.75" thickBot="1" x14ac:dyDescent="0.3">
      <c r="A60" s="105" t="s">
        <v>52</v>
      </c>
      <c r="B60" s="106"/>
      <c r="C60" s="107"/>
      <c r="D60" s="22">
        <f>SUM(D47:D59)</f>
        <v>37.200000000000003</v>
      </c>
      <c r="E60" s="23"/>
      <c r="F60" s="24" t="str">
        <f>+IF(SUM(F47:F59)&lt;22.32,"PUNTAJE &lt;60%",IF(SUM(F47:F59)&gt;=29.76,"PUNTAJE &gt; 80%","PUNTAJE &gt; 60%"))</f>
        <v>PUNTAJE &gt; 80%</v>
      </c>
      <c r="H60" s="43" t="s">
        <v>59</v>
      </c>
    </row>
    <row r="61" spans="1:12" ht="27.75" thickBot="1" x14ac:dyDescent="0.3">
      <c r="A61" s="77" t="s">
        <v>42</v>
      </c>
      <c r="B61" s="25">
        <v>1</v>
      </c>
      <c r="C61" s="17" t="s">
        <v>44</v>
      </c>
      <c r="D61" s="18">
        <v>2.0699999999999998</v>
      </c>
      <c r="E61" s="19">
        <v>2</v>
      </c>
      <c r="F61" s="20">
        <f t="shared" ref="F61:F62" si="1">+IF(E61=0,0,IF(E61=1,D61*0.5,IF(E61=2,D61*1,"Ingresar valor correcto")))</f>
        <v>2.0699999999999998</v>
      </c>
    </row>
    <row r="62" spans="1:12" ht="18.75" thickBot="1" x14ac:dyDescent="0.3">
      <c r="A62" s="77"/>
      <c r="B62" s="25">
        <v>2</v>
      </c>
      <c r="C62" s="26" t="s">
        <v>35</v>
      </c>
      <c r="D62" s="18">
        <v>5.5</v>
      </c>
      <c r="E62" s="19">
        <v>2</v>
      </c>
      <c r="F62" s="42">
        <f t="shared" si="1"/>
        <v>5.5</v>
      </c>
    </row>
    <row r="63" spans="1:12" ht="27.75" thickBot="1" x14ac:dyDescent="0.3">
      <c r="A63" s="77"/>
      <c r="B63" s="25">
        <v>3</v>
      </c>
      <c r="C63" s="17" t="s">
        <v>36</v>
      </c>
      <c r="D63" s="18">
        <v>2.0699999999999998</v>
      </c>
      <c r="E63" s="19">
        <v>2</v>
      </c>
      <c r="F63" s="20">
        <f t="shared" ref="F63:F69" si="2">+IF(E63=0,0,IF(E63=1,D63*0.5,IF(E63=2,D63*1,"Ingresar valor correcto")))</f>
        <v>2.0699999999999998</v>
      </c>
    </row>
    <row r="64" spans="1:12" ht="18.75" thickBot="1" x14ac:dyDescent="0.3">
      <c r="A64" s="77"/>
      <c r="B64" s="25">
        <v>4</v>
      </c>
      <c r="C64" s="17" t="s">
        <v>37</v>
      </c>
      <c r="D64" s="18">
        <v>2.0699999999999998</v>
      </c>
      <c r="E64" s="19">
        <v>2</v>
      </c>
      <c r="F64" s="20">
        <f t="shared" si="2"/>
        <v>2.0699999999999998</v>
      </c>
      <c r="J64" s="40"/>
    </row>
    <row r="65" spans="1:13" ht="18.75" thickBot="1" x14ac:dyDescent="0.3">
      <c r="A65" s="77"/>
      <c r="B65" s="25">
        <v>5</v>
      </c>
      <c r="C65" s="17" t="s">
        <v>38</v>
      </c>
      <c r="D65" s="18">
        <v>2.0699999999999998</v>
      </c>
      <c r="E65" s="19">
        <v>2</v>
      </c>
      <c r="F65" s="20">
        <f t="shared" si="2"/>
        <v>2.0699999999999998</v>
      </c>
    </row>
    <row r="66" spans="1:13" ht="18.75" thickBot="1" x14ac:dyDescent="0.3">
      <c r="A66" s="77"/>
      <c r="B66" s="25">
        <v>6</v>
      </c>
      <c r="C66" s="17" t="s">
        <v>39</v>
      </c>
      <c r="D66" s="18">
        <v>2.0699999999999998</v>
      </c>
      <c r="E66" s="19">
        <v>2</v>
      </c>
      <c r="F66" s="20">
        <f t="shared" si="2"/>
        <v>2.0699999999999998</v>
      </c>
    </row>
    <row r="67" spans="1:13" ht="18.75" thickBot="1" x14ac:dyDescent="0.3">
      <c r="A67" s="77"/>
      <c r="B67" s="25">
        <v>7</v>
      </c>
      <c r="C67" s="17" t="s">
        <v>40</v>
      </c>
      <c r="D67" s="18">
        <v>2.0699999999999998</v>
      </c>
      <c r="E67" s="19">
        <v>2</v>
      </c>
      <c r="F67" s="20">
        <f t="shared" si="2"/>
        <v>2.0699999999999998</v>
      </c>
    </row>
    <row r="68" spans="1:13" ht="18.75" thickBot="1" x14ac:dyDescent="0.3">
      <c r="A68" s="77"/>
      <c r="B68" s="25">
        <v>8</v>
      </c>
      <c r="C68" s="48" t="s">
        <v>41</v>
      </c>
      <c r="D68" s="18">
        <v>2.0699999999999998</v>
      </c>
      <c r="E68" s="19">
        <v>2</v>
      </c>
      <c r="F68" s="27">
        <f t="shared" si="2"/>
        <v>2.0699999999999998</v>
      </c>
    </row>
    <row r="69" spans="1:13" ht="27.75" thickBot="1" x14ac:dyDescent="0.3">
      <c r="A69" s="77"/>
      <c r="B69" s="47">
        <v>9</v>
      </c>
      <c r="C69" s="49" t="s">
        <v>57</v>
      </c>
      <c r="D69" s="18">
        <v>2.0699999999999998</v>
      </c>
      <c r="E69" s="59">
        <v>2</v>
      </c>
      <c r="F69" s="60">
        <f t="shared" si="2"/>
        <v>2.0699999999999998</v>
      </c>
      <c r="M69" s="41"/>
    </row>
    <row r="70" spans="1:13" ht="18.75" thickBot="1" x14ac:dyDescent="0.3">
      <c r="A70" s="78"/>
      <c r="B70" s="50">
        <v>10</v>
      </c>
      <c r="C70" s="37" t="s">
        <v>43</v>
      </c>
      <c r="D70" s="18">
        <v>2.0699999999999998</v>
      </c>
      <c r="E70" s="59">
        <v>2</v>
      </c>
      <c r="F70" s="60">
        <f t="shared" ref="F70" si="3">+IF(E70=0,0,IF(E70=1,D70*0.5,IF(E70=2,D70*1,"Ingresar valor correcto")))</f>
        <v>2.0699999999999998</v>
      </c>
      <c r="H70" s="41"/>
    </row>
    <row r="71" spans="1:13" ht="18.75" thickBot="1" x14ac:dyDescent="0.3">
      <c r="A71" s="78"/>
      <c r="B71" s="34">
        <v>11</v>
      </c>
      <c r="C71" s="51" t="s">
        <v>45</v>
      </c>
      <c r="D71" s="45">
        <v>5.5</v>
      </c>
      <c r="E71" s="61">
        <v>2</v>
      </c>
      <c r="F71" s="60">
        <f>+IF(E71=0,0,IF(E71=1,D71*0.5,IF(E71=2,D71*1,"Ingresar valor correcto")))</f>
        <v>5.5</v>
      </c>
    </row>
    <row r="72" spans="1:13" s="7" customFormat="1" ht="18.75" thickBot="1" x14ac:dyDescent="0.3">
      <c r="A72" s="78"/>
      <c r="B72" s="54">
        <v>12</v>
      </c>
      <c r="C72" s="55" t="s">
        <v>46</v>
      </c>
      <c r="D72" s="53">
        <v>2</v>
      </c>
      <c r="E72" s="36">
        <v>2</v>
      </c>
      <c r="F72" s="60">
        <f t="shared" ref="F72" si="4">+IF(E72=0,0,IF(E72=1,D72*0.5,IF(E72=2,D72*1,"Ingresar valor correcto")))</f>
        <v>2</v>
      </c>
    </row>
    <row r="73" spans="1:13" s="7" customFormat="1" ht="12.75" thickBot="1" x14ac:dyDescent="0.3">
      <c r="A73" s="105" t="s">
        <v>52</v>
      </c>
      <c r="B73" s="106"/>
      <c r="C73" s="107"/>
      <c r="D73" s="52">
        <f>SUM(D61:D72)</f>
        <v>31.630000000000003</v>
      </c>
      <c r="E73" s="57"/>
      <c r="F73" s="62" t="str">
        <f>+IF(SUM(F61:F72)&lt;18.98,"PUNTAJE &lt;60%",IF(SUM(F61:F72)&gt;=25.3,"PUNTAJE &gt; 80%","PUNTAJE &gt; 60%"))</f>
        <v>PUNTAJE &gt; 80%</v>
      </c>
    </row>
    <row r="74" spans="1:13" ht="18.75" thickBot="1" x14ac:dyDescent="0.3">
      <c r="A74" s="77" t="s">
        <v>6</v>
      </c>
      <c r="B74" s="56">
        <v>1</v>
      </c>
      <c r="C74" s="58" t="s">
        <v>47</v>
      </c>
      <c r="D74" s="35">
        <v>2.0699999999999998</v>
      </c>
      <c r="E74" s="19">
        <v>2</v>
      </c>
      <c r="F74" s="29">
        <f>+IF(E74=0,0,IF(E74=1,D74*0.5,IF(E74=2,D74*1,"Ingresar valor correcto")))</f>
        <v>2.0699999999999998</v>
      </c>
    </row>
    <row r="75" spans="1:13" ht="18.75" thickBot="1" x14ac:dyDescent="0.3">
      <c r="A75" s="77"/>
      <c r="B75" s="25">
        <v>2</v>
      </c>
      <c r="C75" s="17" t="s">
        <v>48</v>
      </c>
      <c r="D75" s="18">
        <v>2.0699999999999998</v>
      </c>
      <c r="E75" s="19">
        <v>2</v>
      </c>
      <c r="F75" s="20">
        <f>+IF(E75=0,0,IF(E75=1,D75*0.5,IF(E75=2,D75*1,"Ingresar valor correcto")))</f>
        <v>2.0699999999999998</v>
      </c>
    </row>
    <row r="76" spans="1:13" ht="18.75" thickBot="1" x14ac:dyDescent="0.3">
      <c r="A76" s="89"/>
      <c r="B76" s="25">
        <v>3</v>
      </c>
      <c r="C76" s="21" t="s">
        <v>56</v>
      </c>
      <c r="D76" s="18">
        <v>5.5</v>
      </c>
      <c r="E76" s="19">
        <v>2</v>
      </c>
      <c r="F76" s="27">
        <f>+IF(E76=0,0,IF(E76=1,D76*0.5,IF(E76=2,D76*1,"Ingresar valor correcto")))</f>
        <v>5.5</v>
      </c>
    </row>
    <row r="77" spans="1:13" ht="15.75" thickBot="1" x14ac:dyDescent="0.3">
      <c r="A77" s="102" t="s">
        <v>52</v>
      </c>
      <c r="B77" s="103"/>
      <c r="C77" s="104"/>
      <c r="D77" s="22">
        <f>SUM(D74:D76)</f>
        <v>9.64</v>
      </c>
      <c r="E77" s="30"/>
      <c r="F77" s="46" t="str">
        <f>+IF(SUM(F74:F76)&lt;5.78,"PUNTAJE &lt;60%",IF(SUM(F74:F76)&gt;=7.71,"PUNTAJE &gt; 80%","PUNTAJE &gt; 60%"))</f>
        <v>PUNTAJE &gt; 80%</v>
      </c>
    </row>
    <row r="78" spans="1:13" ht="15.75" thickBot="1" x14ac:dyDescent="0.3">
      <c r="A78" s="79" t="s">
        <v>7</v>
      </c>
      <c r="B78" s="80"/>
      <c r="C78" s="81"/>
      <c r="D78" s="38">
        <f>D77+D73+D60+D46</f>
        <v>99.82</v>
      </c>
      <c r="E78" s="31"/>
      <c r="F78" s="39">
        <f>F39+F40+F41+F42+F43+F45+F47+F48+F49+F50+F51+F52+F53+F54+F55+F56+F57+F58+F59+F61+F62+F63+F64+F65+F66+F67+F68+F69+F70+F71+F72+F74+F75+F76+F44</f>
        <v>99.819999999999936</v>
      </c>
    </row>
    <row r="79" spans="1:13" ht="15.75" thickBot="1" x14ac:dyDescent="0.3">
      <c r="A79" s="32"/>
      <c r="B79" s="33"/>
      <c r="C79" s="32"/>
      <c r="D79" s="33"/>
      <c r="E79" s="33"/>
      <c r="F79" s="33"/>
    </row>
    <row r="80" spans="1:13" ht="15.75" thickBot="1" x14ac:dyDescent="0.3">
      <c r="A80" s="82" t="s">
        <v>54</v>
      </c>
      <c r="B80" s="83"/>
      <c r="C80" s="84"/>
      <c r="D80" s="75" t="str">
        <f>+IF(AND(F46=H59,F60=H59,F73=H59,F77=H59,F40=5.5,F45=5.5,F47=5.5,F50=5.5,F56=5.5,F62=5.5,F71=5.5,F76=5.5),"ACREDITA 5 AÑOS",IF(AND(COUNTIF(H51:H58,5.5)&gt;=7,AND(OR(F46=H59,F46=H60),OR(F60=H59,F60=H60),OR(F73=H59,F73=H60),OR(F77=H59,F77=H60))),"ACREDITA 2 AÑOS","NO ACREDITA"))</f>
        <v>ACREDITA 5 AÑOS</v>
      </c>
      <c r="E80" s="76"/>
    </row>
  </sheetData>
  <sheetProtection formatCells="0" formatColumns="0" formatRows="0" insertColumns="0" insertRows="0" insertHyperlinks="0" deleteColumns="0" deleteRows="0" sort="0" autoFilter="0" pivotTables="0"/>
  <mergeCells count="26">
    <mergeCell ref="D80:E80"/>
    <mergeCell ref="A80:C80"/>
    <mergeCell ref="A30:F30"/>
    <mergeCell ref="A26:F26"/>
    <mergeCell ref="A28:F28"/>
    <mergeCell ref="A36:F36"/>
    <mergeCell ref="A34:F34"/>
    <mergeCell ref="A32:F32"/>
    <mergeCell ref="A78:C78"/>
    <mergeCell ref="A39:A45"/>
    <mergeCell ref="A47:A59"/>
    <mergeCell ref="A61:A72"/>
    <mergeCell ref="A74:A76"/>
    <mergeCell ref="A60:C60"/>
    <mergeCell ref="A73:C73"/>
    <mergeCell ref="A6:F6"/>
    <mergeCell ref="A8:B8"/>
    <mergeCell ref="A12:F12"/>
    <mergeCell ref="A14:B14"/>
    <mergeCell ref="B16:F16"/>
    <mergeCell ref="A77:C77"/>
    <mergeCell ref="A46:C46"/>
    <mergeCell ref="I39:L39"/>
    <mergeCell ref="B18:F18"/>
    <mergeCell ref="B20:C20"/>
    <mergeCell ref="A24:F24"/>
  </mergeCells>
  <conditionalFormatting sqref="D80:E80">
    <cfRule type="containsText" dxfId="2" priority="1" operator="containsText" text="ACREDITA 2 AÑOS">
      <formula>NOT(ISERROR(SEARCH("ACREDITA 2 AÑOS",D80)))</formula>
    </cfRule>
    <cfRule type="containsText" dxfId="1" priority="2" operator="containsText" text="ACREDITA 5 AÑOS">
      <formula>NOT(ISERROR(SEARCH("ACREDITA 5 AÑOS",D80)))</formula>
    </cfRule>
    <cfRule type="containsText" dxfId="0" priority="3" operator="containsText" text="NO ACREDITA">
      <formula>NOT(ISERROR(SEARCH("NO ACREDITA",D80)))</formula>
    </cfRule>
  </conditionalFormatting>
  <dataValidations count="1">
    <dataValidation type="whole" allowBlank="1" showInputMessage="1" showErrorMessage="1" sqref="E39:E77" xr:uid="{00000000-0002-0000-0100-000000000000}">
      <formula1>0</formula1>
      <formula2>2</formula2>
    </dataValidation>
  </dataValidations>
  <printOptions horizontalCentered="1"/>
  <pageMargins left="0.39370078740157483" right="0.27559055118110237" top="0.62992125984251968" bottom="0.55118110236220474" header="0.31496062992125984" footer="0.15748031496062992"/>
  <pageSetup paperSize="9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Instrumento II y III</vt:lpstr>
      <vt:lpstr>'Instrumento II y III'!Títulos_a_imprimir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LUIS CHILCA ALVA</dc:creator>
  <cp:lastModifiedBy>CONAREME</cp:lastModifiedBy>
  <cp:lastPrinted>2019-03-27T21:12:12Z</cp:lastPrinted>
  <dcterms:created xsi:type="dcterms:W3CDTF">2019-03-26T20:42:07Z</dcterms:created>
  <dcterms:modified xsi:type="dcterms:W3CDTF">2019-12-16T16:59:11Z</dcterms:modified>
</cp:coreProperties>
</file>